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50"/>
  </bookViews>
  <sheets>
    <sheet name="смета" sheetId="1" r:id="rId1"/>
    <sheet name="пирс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3" i="1" l="1"/>
  <c r="D8" i="1"/>
  <c r="D23" i="1" s="1"/>
  <c r="E17" i="2"/>
  <c r="E19" i="2" s="1"/>
  <c r="F22" i="1"/>
  <c r="F21" i="1"/>
  <c r="F20" i="1"/>
  <c r="F10" i="1"/>
  <c r="F11" i="1"/>
  <c r="F12" i="1"/>
  <c r="F13" i="1"/>
  <c r="F14" i="1"/>
  <c r="F15" i="1"/>
  <c r="F16" i="1"/>
  <c r="F17" i="1"/>
  <c r="F18" i="1"/>
  <c r="F19" i="1"/>
  <c r="F9" i="1"/>
  <c r="F8" i="1"/>
  <c r="F7" i="1"/>
  <c r="F6" i="1"/>
  <c r="E9" i="1"/>
  <c r="G9" i="1" s="1"/>
  <c r="E10" i="1"/>
  <c r="E11" i="1"/>
  <c r="H11" i="1" s="1"/>
  <c r="E18" i="1"/>
  <c r="E20" i="1"/>
  <c r="H20" i="1" s="1"/>
  <c r="E19" i="1"/>
  <c r="J19" i="1" s="1"/>
  <c r="E17" i="1"/>
  <c r="J17" i="1" s="1"/>
  <c r="E16" i="1"/>
  <c r="E15" i="1"/>
  <c r="H15" i="1" s="1"/>
  <c r="E14" i="1"/>
  <c r="J14" i="1" s="1"/>
  <c r="E13" i="1"/>
  <c r="J13" i="1" s="1"/>
  <c r="E12" i="1"/>
  <c r="E7" i="1"/>
  <c r="J7" i="1" s="1"/>
  <c r="E6" i="1"/>
  <c r="E8" i="1" l="1"/>
  <c r="J8" i="1" s="1"/>
  <c r="G10" i="1"/>
  <c r="G16" i="1"/>
  <c r="H9" i="1"/>
  <c r="J9" i="1"/>
  <c r="J10" i="1"/>
  <c r="H10" i="1"/>
  <c r="G18" i="1"/>
  <c r="J20" i="1"/>
  <c r="G7" i="1"/>
  <c r="H13" i="1"/>
  <c r="G6" i="1"/>
  <c r="H17" i="1"/>
  <c r="H18" i="1"/>
  <c r="G11" i="1"/>
  <c r="G12" i="1"/>
  <c r="G13" i="1"/>
  <c r="H16" i="1"/>
  <c r="H6" i="1"/>
  <c r="G17" i="1"/>
  <c r="J18" i="1"/>
  <c r="J11" i="1"/>
  <c r="G19" i="1"/>
  <c r="G14" i="1"/>
  <c r="H12" i="1"/>
  <c r="H8" i="1" s="1"/>
  <c r="H7" i="1"/>
  <c r="H14" i="1"/>
  <c r="G15" i="1"/>
  <c r="H19" i="1"/>
  <c r="G20" i="1"/>
  <c r="J6" i="1"/>
  <c r="J12" i="1"/>
  <c r="J16" i="1"/>
  <c r="J15" i="1"/>
  <c r="E23" i="1" l="1"/>
  <c r="E21" i="1" s="1"/>
  <c r="E22" i="1" s="1"/>
  <c r="G8" i="1"/>
  <c r="G23" i="1" s="1"/>
  <c r="G22" i="1" l="1"/>
  <c r="H22" i="1"/>
  <c r="D22" i="1"/>
  <c r="J22" i="1"/>
  <c r="J21" i="1"/>
  <c r="G21" i="1"/>
  <c r="H21" i="1"/>
  <c r="D21" i="1"/>
  <c r="H23" i="1" l="1"/>
  <c r="J23" i="1" s="1"/>
  <c r="K4" i="1"/>
</calcChain>
</file>

<file path=xl/comments1.xml><?xml version="1.0" encoding="utf-8"?>
<comments xmlns="http://schemas.openxmlformats.org/spreadsheetml/2006/main">
  <authors>
    <author>Автор</author>
  </authors>
  <commentList>
    <comment ref="E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Предварительная
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участ на которых есть вода
</t>
        </r>
      </text>
    </comment>
  </commentList>
</comments>
</file>

<file path=xl/sharedStrings.xml><?xml version="1.0" encoding="utf-8"?>
<sst xmlns="http://schemas.openxmlformats.org/spreadsheetml/2006/main" count="99" uniqueCount="70">
  <si>
    <t>кол-во меяцев</t>
  </si>
  <si>
    <t xml:space="preserve">Средняя стоимость в месяц </t>
  </si>
  <si>
    <t>сумма в год</t>
  </si>
  <si>
    <t>Количество м2 собственников Вместе с вольновым</t>
  </si>
  <si>
    <t>Средняя стоимость за 1 м2, в месяц</t>
  </si>
  <si>
    <t>Количество м2 собственников без вольнова</t>
  </si>
  <si>
    <t>Охрана</t>
  </si>
  <si>
    <t>Обслуживание шлагбаум</t>
  </si>
  <si>
    <t>услуги бухгалтера, председателя</t>
  </si>
  <si>
    <t>Юридическое сопровождение</t>
  </si>
  <si>
    <t>Банковское обслуживание</t>
  </si>
  <si>
    <t>Итого по основным платежам</t>
  </si>
  <si>
    <t>Инфляция в год 7%</t>
  </si>
  <si>
    <t>Расходы на содержание на 2022 год</t>
  </si>
  <si>
    <t>Вывоз бытовых отходов (содержание площадки ТБО)</t>
  </si>
  <si>
    <t>Содержание дорог (обустройство, чистка)</t>
  </si>
  <si>
    <t>Водоснабжение (содержание, обуствройство)</t>
  </si>
  <si>
    <t>Обслуживание территории СНТ (уборка, покос, от клещей, сайт)</t>
  </si>
  <si>
    <t>Содержание общего имущества, в т.ч.</t>
  </si>
  <si>
    <t>Электроэнергия</t>
  </si>
  <si>
    <t>Газоснабжение    (обслуживание и содержание)</t>
  </si>
  <si>
    <t>Аренда земли для общего пользования</t>
  </si>
  <si>
    <t>Содержание и обслуживание зоны пляжа (плата за водопользование, уборка)</t>
  </si>
  <si>
    <t>20.10.2020</t>
  </si>
  <si>
    <t>Поступление (акт, накладная, УПД) 0000-000039 от 20.10.2020 12:00:07
Транспортне услуги + щебень 9т по вх.д. 33 от 20.10.2020</t>
  </si>
  <si>
    <t>Пирс
Обустройство пирса и пляжа
Подрядный</t>
  </si>
  <si>
    <t>Власовских Лидия Николаевна ИП
доставка строительных материалов
Поступление (акт, накладная, УПД) 0000-000039 от 20.10.2020 12:00:07</t>
  </si>
  <si>
    <t>08.03</t>
  </si>
  <si>
    <t>23.12.2020</t>
  </si>
  <si>
    <t>Поступление (акт, накладная, УПД) 0000-000098 от 23.12.2020 0:00:00
Резка уголка по вх.д. 25998 от 23.12.2020</t>
  </si>
  <si>
    <t>ООО "Группа металлургических предприятий "АгроПромХолдинг"
счет-спецификация № 25998
Поступление (акт, накладная, УПД) 0000-000098 от 23.12.2020 0:00:00</t>
  </si>
  <si>
    <t>Требование-накладная 0000-000014 от 23.12.2020 0:00:00
Списание материалов в производство</t>
  </si>
  <si>
    <t>Швеллер 12</t>
  </si>
  <si>
    <t>Уголок 50</t>
  </si>
  <si>
    <t>Труба профильная 40х40х3,0</t>
  </si>
  <si>
    <t>10.02.2021</t>
  </si>
  <si>
    <t>Поступление (акт, накладная, УПД) 0000-000008 от 10.02.2021 12:00:05
Монтаж свайного фундамента по вх.д. б/н от 10.02.2021</t>
  </si>
  <si>
    <t>БОБРОВ ВЛАДИМИР АЛЕКСЕЕВИЧ ИП
Монтаж свайного фундамента
Поступление (акт, накладная, УПД) 0000-000008 от 10.02.2021 12:00:05</t>
  </si>
  <si>
    <t>18.05.2021</t>
  </si>
  <si>
    <t>Поступление (акт, накладная, УПД) 0000-000042 от 18.05.2021 12:00:08
Изготовление и монтаж дощатого настила общей площадью 88 кв.м.на пирсе по вх.д.  от 18.05.2021</t>
  </si>
  <si>
    <t>Туляков Евгений Васильевич
договор подряда (стр-во пирса) от 30.04.2021
Поступление (акт, накладная, УПД) 0000-000042 от 18.05.2021 12:00:08</t>
  </si>
  <si>
    <t>28.05.2021</t>
  </si>
  <si>
    <t>Поступление (акт, накладная, УПД) 0000-000059 от 28.05.2021 12:00:02
Доставка туалетных кабин по вх.д. 370 от 28.05.2021</t>
  </si>
  <si>
    <t>БИОТРАНССЕРВИС ООО
счет № 1323 от 24.05.2021
Поступление (акт, накладная, УПД) 0000-000059 от 28.05.2021 12:00:02</t>
  </si>
  <si>
    <t>30.05.2021</t>
  </si>
  <si>
    <t>Передача материалов в эксплуатацию 0000-000001 от 30.05.2021 0:00:00
Передача инвентаря в эксплуатацию</t>
  </si>
  <si>
    <t>Туалетная кабина Прагма (цвет графит)</t>
  </si>
  <si>
    <t>12.07.2021</t>
  </si>
  <si>
    <t>Требование-накладная 0000-000006 от 12.07.2021 12:00:27
Списание материалов в производство</t>
  </si>
  <si>
    <t>Пиломатериалы хвойных пород</t>
  </si>
  <si>
    <t>31.07.2021</t>
  </si>
  <si>
    <t>Требование-накладная 0000-000008 от 31.07.2021 23:59:59
Списание материалов в производство</t>
  </si>
  <si>
    <t>Плита дорожная ПДН 6000х2000</t>
  </si>
  <si>
    <t>05.08.2021</t>
  </si>
  <si>
    <t>Поступление (акт, накладная, УПД) 0000-000057 от 05.08.2021 12:00:01
Транспортне услуги, доставка плит на пляж по вх.д. 41 от 05.08.2021</t>
  </si>
  <si>
    <t>Мочалов Алексей Сергеевич ИП
Договор оказания услуг (доставка,установка)
Поступление (акт, накладная, УПД) 0000-000057 от 05.08.2021 12:00:01</t>
  </si>
  <si>
    <t>Обороты за период и сальдо на конец</t>
  </si>
  <si>
    <t>Начислено с участков</t>
  </si>
  <si>
    <t>плюс щебень (нет доков)</t>
  </si>
  <si>
    <t>ПЕРЕРАСХОД</t>
  </si>
  <si>
    <t>ИТОГО</t>
  </si>
  <si>
    <t>на 21 год была 48026 в мес</t>
  </si>
  <si>
    <t>без газа</t>
  </si>
  <si>
    <t>аренда под стоянку, планируется ли еще?</t>
  </si>
  <si>
    <t>Статья расходов</t>
  </si>
  <si>
    <t>Смета расходов на содержание общего имущества на 2022 год по статьям планируемых затрат.</t>
  </si>
  <si>
    <t>Председатель</t>
  </si>
  <si>
    <t>Резерв неплатежей 10% в месяц</t>
  </si>
  <si>
    <t>Налоги (зарплатные)</t>
  </si>
  <si>
    <t>Жежерун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</si>
</sst>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р_."/>
    <numFmt numFmtId="165" formatCode="#,##0_р_.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  <charset val="204"/>
    </font>
    <font>
      <b/>
      <sz val="10"/>
      <color indexed="2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164" fontId="0" fillId="0" borderId="1" xfId="0" applyNumberForma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164" fontId="0" fillId="0" borderId="7" xfId="0" applyNumberFormat="1" applyBorder="1" applyAlignment="1">
      <alignment horizontal="center" vertical="center" wrapText="1" shrinkToFit="1"/>
    </xf>
    <xf numFmtId="164" fontId="0" fillId="0" borderId="4" xfId="0" applyNumberFormat="1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9" fontId="0" fillId="0" borderId="10" xfId="0" applyNumberFormat="1" applyBorder="1" applyAlignment="1">
      <alignment horizontal="center" vertical="center" wrapText="1" shrinkToFit="1"/>
    </xf>
    <xf numFmtId="164" fontId="0" fillId="0" borderId="12" xfId="0" applyNumberFormat="1" applyBorder="1" applyAlignment="1">
      <alignment horizontal="center" vertical="center" wrapText="1" shrinkToFit="1"/>
    </xf>
    <xf numFmtId="164" fontId="0" fillId="0" borderId="9" xfId="0" applyNumberFormat="1" applyBorder="1" applyAlignment="1">
      <alignment horizontal="center" vertical="center" wrapText="1" shrinkToFit="1"/>
    </xf>
    <xf numFmtId="9" fontId="0" fillId="0" borderId="13" xfId="0" applyNumberFormat="1" applyBorder="1" applyAlignment="1">
      <alignment horizontal="center" vertical="center" wrapText="1" shrinkToFit="1"/>
    </xf>
    <xf numFmtId="164" fontId="0" fillId="0" borderId="15" xfId="0" applyNumberFormat="1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164" fontId="0" fillId="0" borderId="1" xfId="0" applyNumberFormat="1" applyFill="1" applyBorder="1" applyAlignment="1">
      <alignment horizontal="center" vertical="center" wrapText="1" shrinkToFit="1"/>
    </xf>
    <xf numFmtId="0" fontId="0" fillId="0" borderId="0" xfId="0" applyFill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wrapText="1" shrinkToFit="1"/>
    </xf>
    <xf numFmtId="164" fontId="0" fillId="0" borderId="19" xfId="0" applyNumberFormat="1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wrapText="1" shrinkToFit="1"/>
    </xf>
    <xf numFmtId="164" fontId="0" fillId="0" borderId="4" xfId="0" applyNumberFormat="1" applyFill="1" applyBorder="1" applyAlignment="1">
      <alignment horizontal="center" vertical="center" wrapText="1" shrinkToFit="1"/>
    </xf>
    <xf numFmtId="0" fontId="0" fillId="0" borderId="21" xfId="0" applyFill="1" applyBorder="1" applyAlignment="1">
      <alignment horizontal="center" vertical="center" wrapText="1" shrinkToFit="1"/>
    </xf>
    <xf numFmtId="0" fontId="0" fillId="0" borderId="22" xfId="0" applyFill="1" applyBorder="1" applyAlignment="1">
      <alignment horizontal="center" vertical="center" wrapText="1" shrinkToFit="1"/>
    </xf>
    <xf numFmtId="164" fontId="0" fillId="0" borderId="22" xfId="0" applyNumberFormat="1" applyFill="1" applyBorder="1" applyAlignment="1">
      <alignment horizontal="center" vertical="center" wrapText="1" shrinkToFit="1"/>
    </xf>
    <xf numFmtId="0" fontId="0" fillId="0" borderId="23" xfId="0" applyFill="1" applyBorder="1" applyAlignment="1">
      <alignment horizontal="center" vertical="center" wrapText="1" shrinkToFit="1"/>
    </xf>
    <xf numFmtId="164" fontId="0" fillId="0" borderId="22" xfId="0" applyNumberFormat="1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 wrapText="1" shrinkToFit="1"/>
    </xf>
    <xf numFmtId="164" fontId="0" fillId="0" borderId="6" xfId="0" applyNumberFormat="1" applyFill="1" applyBorder="1" applyAlignment="1">
      <alignment horizontal="center" vertical="center" wrapText="1" shrinkToFit="1"/>
    </xf>
    <xf numFmtId="165" fontId="0" fillId="0" borderId="11" xfId="0" applyNumberFormat="1" applyFill="1" applyBorder="1" applyAlignment="1">
      <alignment horizontal="center" vertical="center" wrapText="1" shrinkToFit="1"/>
    </xf>
    <xf numFmtId="165" fontId="0" fillId="0" borderId="14" xfId="0" applyNumberForma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1" fillId="0" borderId="0" xfId="1"/>
    <xf numFmtId="0" fontId="2" fillId="0" borderId="1" xfId="1" applyNumberFormat="1" applyFont="1" applyBorder="1" applyAlignment="1">
      <alignment vertical="top"/>
    </xf>
    <xf numFmtId="0" fontId="2" fillId="0" borderId="1" xfId="1" applyNumberFormat="1" applyFont="1" applyBorder="1" applyAlignment="1">
      <alignment vertical="top" wrapText="1"/>
    </xf>
    <xf numFmtId="0" fontId="2" fillId="0" borderId="1" xfId="1" applyNumberFormat="1" applyFont="1" applyBorder="1" applyAlignment="1">
      <alignment horizontal="left" vertical="top"/>
    </xf>
    <xf numFmtId="4" fontId="2" fillId="0" borderId="1" xfId="1" applyNumberFormat="1" applyFont="1" applyBorder="1" applyAlignment="1">
      <alignment horizontal="right" vertical="top" wrapText="1"/>
    </xf>
    <xf numFmtId="2" fontId="2" fillId="0" borderId="1" xfId="1" applyNumberFormat="1" applyFont="1" applyBorder="1" applyAlignment="1">
      <alignment horizontal="right" vertical="top" wrapText="1"/>
    </xf>
    <xf numFmtId="0" fontId="0" fillId="4" borderId="8" xfId="0" applyFill="1" applyBorder="1" applyAlignment="1">
      <alignment horizontal="center" vertical="center" wrapText="1" shrinkToFit="1"/>
    </xf>
    <xf numFmtId="0" fontId="0" fillId="4" borderId="23" xfId="0" applyFill="1" applyBorder="1" applyAlignment="1">
      <alignment horizontal="center" vertical="center" wrapText="1" shrinkToFit="1"/>
    </xf>
    <xf numFmtId="0" fontId="0" fillId="0" borderId="25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26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3" fillId="3" borderId="1" xfId="1" applyNumberFormat="1" applyFont="1" applyFill="1" applyBorder="1" applyAlignment="1">
      <alignment vertical="top"/>
    </xf>
    <xf numFmtId="4" fontId="3" fillId="2" borderId="1" xfId="1" applyNumberFormat="1" applyFont="1" applyFill="1" applyBorder="1" applyAlignment="1">
      <alignment horizontal="right" vertical="top" wrapText="1"/>
    </xf>
    <xf numFmtId="0" fontId="0" fillId="0" borderId="24" xfId="0" applyBorder="1" applyAlignment="1">
      <alignment horizontal="center"/>
    </xf>
    <xf numFmtId="4" fontId="3" fillId="3" borderId="1" xfId="1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_газ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26"/>
  <sheetViews>
    <sheetView tabSelected="1" workbookViewId="0">
      <selection activeCell="J35" sqref="J35"/>
    </sheetView>
  </sheetViews>
  <sheetFormatPr defaultColWidth="9.140625" defaultRowHeight="15" outlineLevelCol="1" x14ac:dyDescent="0.25"/>
  <cols>
    <col min="1" max="1" width="29.85546875" style="1" customWidth="1"/>
    <col min="2" max="2" width="8.140625" style="1" customWidth="1"/>
    <col min="3" max="3" width="9.28515625" style="1" customWidth="1"/>
    <col min="4" max="4" width="16" style="1" customWidth="1"/>
    <col min="5" max="7" width="16" style="1" hidden="1" customWidth="1" outlineLevel="1"/>
    <col min="8" max="8" width="16" style="1" customWidth="1" collapsed="1"/>
    <col min="9" max="9" width="16" style="1" customWidth="1"/>
    <col min="10" max="10" width="18.140625" style="1" customWidth="1"/>
    <col min="11" max="11" width="18.5703125" style="1" hidden="1" customWidth="1" outlineLevel="1"/>
    <col min="12" max="16" width="0" style="1" hidden="1" customWidth="1" outlineLevel="1"/>
    <col min="17" max="17" width="9.140625" style="1" collapsed="1"/>
    <col min="18" max="16384" width="9.140625" style="1"/>
  </cols>
  <sheetData>
    <row r="2" spans="1:14" ht="14.45" customHeight="1" x14ac:dyDescent="0.25">
      <c r="A2" s="48" t="s">
        <v>65</v>
      </c>
      <c r="B2" s="48"/>
      <c r="C2" s="48"/>
      <c r="D2" s="48"/>
      <c r="E2" s="48"/>
      <c r="F2" s="48"/>
      <c r="G2" s="48"/>
      <c r="H2" s="48"/>
      <c r="I2" s="48"/>
      <c r="J2" s="48"/>
    </row>
    <row r="3" spans="1:14" x14ac:dyDescent="0.25">
      <c r="I3" s="20"/>
    </row>
    <row r="4" spans="1:14" ht="28.9" customHeight="1" x14ac:dyDescent="0.25">
      <c r="A4" s="49" t="s">
        <v>13</v>
      </c>
      <c r="B4" s="50"/>
      <c r="C4" s="50"/>
      <c r="D4" s="50"/>
      <c r="E4" s="50"/>
      <c r="F4" s="50"/>
      <c r="G4" s="50"/>
      <c r="H4" s="50"/>
      <c r="I4" s="50"/>
      <c r="J4" s="51"/>
      <c r="K4" s="1">
        <f>J4-J6</f>
        <v>-194.44444444444446</v>
      </c>
      <c r="L4" s="38" t="s">
        <v>62</v>
      </c>
    </row>
    <row r="5" spans="1:14" ht="60.75" thickBot="1" x14ac:dyDescent="0.3">
      <c r="A5" s="4" t="s">
        <v>64</v>
      </c>
      <c r="B5" s="4" t="s">
        <v>0</v>
      </c>
      <c r="C5" s="4"/>
      <c r="D5" s="4" t="s">
        <v>1</v>
      </c>
      <c r="E5" s="4" t="s">
        <v>2</v>
      </c>
      <c r="F5" s="4" t="s">
        <v>3</v>
      </c>
      <c r="G5" s="4" t="s">
        <v>4</v>
      </c>
      <c r="H5" s="4" t="s">
        <v>2</v>
      </c>
      <c r="I5" s="4" t="s">
        <v>5</v>
      </c>
      <c r="J5" s="4" t="s">
        <v>4</v>
      </c>
    </row>
    <row r="6" spans="1:14" ht="30.75" thickBot="1" x14ac:dyDescent="0.3">
      <c r="A6" s="5" t="s">
        <v>20</v>
      </c>
      <c r="B6" s="6">
        <v>12</v>
      </c>
      <c r="C6" s="6"/>
      <c r="D6" s="27">
        <v>7000</v>
      </c>
      <c r="E6" s="9">
        <f>B6*D6</f>
        <v>84000</v>
      </c>
      <c r="F6" s="9">
        <f>150602+148346</f>
        <v>298948</v>
      </c>
      <c r="G6" s="6">
        <f>E6/F6/B6</f>
        <v>2.3415443488499669E-2</v>
      </c>
      <c r="H6" s="9">
        <f>E6</f>
        <v>84000</v>
      </c>
      <c r="I6" s="9">
        <v>36</v>
      </c>
      <c r="J6" s="45">
        <f>E6/I6/B6</f>
        <v>194.44444444444446</v>
      </c>
    </row>
    <row r="7" spans="1:14" ht="30.75" thickBot="1" x14ac:dyDescent="0.3">
      <c r="A7" s="33" t="s">
        <v>16</v>
      </c>
      <c r="B7" s="34">
        <v>12</v>
      </c>
      <c r="C7" s="34"/>
      <c r="D7" s="32">
        <v>30000</v>
      </c>
      <c r="E7" s="32">
        <f t="shared" ref="E7:E20" si="0">B7*D7</f>
        <v>360000</v>
      </c>
      <c r="F7" s="32">
        <f>150602+148346</f>
        <v>298948</v>
      </c>
      <c r="G7" s="34">
        <f t="shared" ref="G7:G20" si="1">E7/F7/B7</f>
        <v>0.10035190066499859</v>
      </c>
      <c r="H7" s="32">
        <f t="shared" ref="H7:H20" si="2">E7</f>
        <v>360000</v>
      </c>
      <c r="I7" s="32">
        <v>89216</v>
      </c>
      <c r="J7" s="46">
        <f t="shared" ref="J7:J20" si="3">E7/I7/B7</f>
        <v>0.33626255380200859</v>
      </c>
      <c r="K7" s="38" t="s">
        <v>61</v>
      </c>
    </row>
    <row r="8" spans="1:14" ht="30" customHeight="1" x14ac:dyDescent="0.25">
      <c r="A8" s="28" t="s">
        <v>18</v>
      </c>
      <c r="B8" s="29">
        <v>12</v>
      </c>
      <c r="C8" s="29"/>
      <c r="D8" s="30">
        <f>SUM(D9:D20)</f>
        <v>190125</v>
      </c>
      <c r="E8" s="30">
        <f t="shared" si="0"/>
        <v>2281500</v>
      </c>
      <c r="F8" s="30">
        <f>150602+148346</f>
        <v>298948</v>
      </c>
      <c r="G8" s="29">
        <f t="shared" si="1"/>
        <v>0.63598017046442856</v>
      </c>
      <c r="H8" s="30">
        <f>SUM(H9:H20)</f>
        <v>2281500</v>
      </c>
      <c r="I8" s="30">
        <v>150602</v>
      </c>
      <c r="J8" s="31">
        <f>E8/I8/B8</f>
        <v>1.26243343381894</v>
      </c>
    </row>
    <row r="9" spans="1:14" s="17" customFormat="1" ht="30" customHeight="1" x14ac:dyDescent="0.25">
      <c r="A9" s="18" t="s">
        <v>21</v>
      </c>
      <c r="B9" s="18">
        <v>12</v>
      </c>
      <c r="C9" s="18"/>
      <c r="D9" s="19">
        <v>125</v>
      </c>
      <c r="E9" s="3">
        <f>B9*D9</f>
        <v>1500</v>
      </c>
      <c r="F9" s="3">
        <f>150602+148346</f>
        <v>298948</v>
      </c>
      <c r="G9" s="2">
        <f>E9/F9/B9</f>
        <v>4.1813291943749412E-4</v>
      </c>
      <c r="H9" s="3">
        <f>E9</f>
        <v>1500</v>
      </c>
      <c r="I9" s="19">
        <v>150602</v>
      </c>
      <c r="J9" s="22">
        <f>E9/I9/B9</f>
        <v>8.3000225760614067E-4</v>
      </c>
      <c r="K9" s="47" t="s">
        <v>63</v>
      </c>
      <c r="L9" s="48"/>
      <c r="M9" s="48"/>
      <c r="N9" s="48"/>
    </row>
    <row r="10" spans="1:14" s="17" customFormat="1" ht="20.25" customHeight="1" x14ac:dyDescent="0.25">
      <c r="A10" s="21" t="s">
        <v>6</v>
      </c>
      <c r="B10" s="2">
        <v>12</v>
      </c>
      <c r="C10" s="2"/>
      <c r="D10" s="19">
        <v>64000</v>
      </c>
      <c r="E10" s="3">
        <f>B10*D10</f>
        <v>768000</v>
      </c>
      <c r="F10" s="3">
        <f t="shared" ref="F10:F19" si="4">150602+148346</f>
        <v>298948</v>
      </c>
      <c r="G10" s="2">
        <f>E10/F10/B10</f>
        <v>0.21408405475199699</v>
      </c>
      <c r="H10" s="3">
        <f>E10</f>
        <v>768000</v>
      </c>
      <c r="I10" s="19">
        <v>150602</v>
      </c>
      <c r="J10" s="22">
        <f>E10/I10/B10</f>
        <v>0.42496115589434402</v>
      </c>
    </row>
    <row r="11" spans="1:14" s="20" customFormat="1" ht="21.75" customHeight="1" x14ac:dyDescent="0.25">
      <c r="A11" s="21" t="s">
        <v>19</v>
      </c>
      <c r="B11" s="2">
        <v>12</v>
      </c>
      <c r="C11" s="2"/>
      <c r="D11" s="19">
        <v>12000</v>
      </c>
      <c r="E11" s="3">
        <f t="shared" ref="E11" si="5">B11*D11</f>
        <v>144000</v>
      </c>
      <c r="F11" s="3">
        <f t="shared" si="4"/>
        <v>298948</v>
      </c>
      <c r="G11" s="2">
        <f t="shared" ref="G11" si="6">E11/F11/B11</f>
        <v>4.0140760265999435E-2</v>
      </c>
      <c r="H11" s="3">
        <f t="shared" ref="H11" si="7">E11</f>
        <v>144000</v>
      </c>
      <c r="I11" s="19">
        <v>150602</v>
      </c>
      <c r="J11" s="22">
        <f t="shared" ref="J11" si="8">E11/I11/B11</f>
        <v>7.9680216730189504E-2</v>
      </c>
    </row>
    <row r="12" spans="1:14" ht="34.5" customHeight="1" x14ac:dyDescent="0.25">
      <c r="A12" s="21" t="s">
        <v>14</v>
      </c>
      <c r="B12" s="2">
        <v>12</v>
      </c>
      <c r="C12" s="2"/>
      <c r="D12" s="19">
        <v>16000</v>
      </c>
      <c r="E12" s="3">
        <f t="shared" si="0"/>
        <v>192000</v>
      </c>
      <c r="F12" s="3">
        <f t="shared" si="4"/>
        <v>298948</v>
      </c>
      <c r="G12" s="2">
        <f t="shared" si="1"/>
        <v>5.3521013687999247E-2</v>
      </c>
      <c r="H12" s="3">
        <f t="shared" si="2"/>
        <v>192000</v>
      </c>
      <c r="I12" s="19">
        <v>150602</v>
      </c>
      <c r="J12" s="22">
        <f t="shared" si="3"/>
        <v>0.10624028897358601</v>
      </c>
    </row>
    <row r="13" spans="1:14" ht="20.25" customHeight="1" x14ac:dyDescent="0.25">
      <c r="A13" s="21" t="s">
        <v>7</v>
      </c>
      <c r="B13" s="2">
        <v>12</v>
      </c>
      <c r="C13" s="2"/>
      <c r="D13" s="3">
        <v>3000</v>
      </c>
      <c r="E13" s="3">
        <f t="shared" si="0"/>
        <v>36000</v>
      </c>
      <c r="F13" s="3">
        <f t="shared" si="4"/>
        <v>298948</v>
      </c>
      <c r="G13" s="2">
        <f t="shared" si="1"/>
        <v>1.0035190066499859E-2</v>
      </c>
      <c r="H13" s="3">
        <f t="shared" si="2"/>
        <v>36000</v>
      </c>
      <c r="I13" s="19">
        <v>150602</v>
      </c>
      <c r="J13" s="22">
        <f t="shared" si="3"/>
        <v>1.9920054182547376E-2</v>
      </c>
    </row>
    <row r="14" spans="1:14" ht="30" x14ac:dyDescent="0.25">
      <c r="A14" s="21" t="s">
        <v>8</v>
      </c>
      <c r="B14" s="2">
        <v>12</v>
      </c>
      <c r="C14" s="2"/>
      <c r="D14" s="19">
        <v>50000</v>
      </c>
      <c r="E14" s="3">
        <f t="shared" si="0"/>
        <v>600000</v>
      </c>
      <c r="F14" s="3">
        <f t="shared" si="4"/>
        <v>298948</v>
      </c>
      <c r="G14" s="2">
        <f t="shared" si="1"/>
        <v>0.16725316777499766</v>
      </c>
      <c r="H14" s="3">
        <f t="shared" si="2"/>
        <v>600000</v>
      </c>
      <c r="I14" s="19">
        <v>150602</v>
      </c>
      <c r="J14" s="22">
        <f t="shared" si="3"/>
        <v>0.33200090304245627</v>
      </c>
    </row>
    <row r="15" spans="1:14" ht="20.25" customHeight="1" x14ac:dyDescent="0.25">
      <c r="A15" s="21" t="s">
        <v>9</v>
      </c>
      <c r="B15" s="2">
        <v>12</v>
      </c>
      <c r="C15" s="2"/>
      <c r="D15" s="3">
        <v>10000</v>
      </c>
      <c r="E15" s="3">
        <f t="shared" si="0"/>
        <v>120000</v>
      </c>
      <c r="F15" s="3">
        <f t="shared" si="4"/>
        <v>298948</v>
      </c>
      <c r="G15" s="2">
        <f t="shared" si="1"/>
        <v>3.3450633554999533E-2</v>
      </c>
      <c r="H15" s="3">
        <f t="shared" si="2"/>
        <v>120000</v>
      </c>
      <c r="I15" s="19">
        <v>150602</v>
      </c>
      <c r="J15" s="22">
        <f t="shared" si="3"/>
        <v>6.6400180608491247E-2</v>
      </c>
    </row>
    <row r="16" spans="1:14" ht="22.5" customHeight="1" x14ac:dyDescent="0.25">
      <c r="A16" s="21" t="s">
        <v>10</v>
      </c>
      <c r="B16" s="2">
        <v>12</v>
      </c>
      <c r="C16" s="2"/>
      <c r="D16" s="3">
        <v>3000</v>
      </c>
      <c r="E16" s="3">
        <f t="shared" si="0"/>
        <v>36000</v>
      </c>
      <c r="F16" s="3">
        <f t="shared" si="4"/>
        <v>298948</v>
      </c>
      <c r="G16" s="2">
        <f t="shared" si="1"/>
        <v>1.0035190066499859E-2</v>
      </c>
      <c r="H16" s="3">
        <f t="shared" si="2"/>
        <v>36000</v>
      </c>
      <c r="I16" s="19">
        <v>150602</v>
      </c>
      <c r="J16" s="22">
        <f t="shared" si="3"/>
        <v>1.9920054182547376E-2</v>
      </c>
    </row>
    <row r="17" spans="1:10" ht="30" x14ac:dyDescent="0.25">
      <c r="A17" s="21" t="s">
        <v>15</v>
      </c>
      <c r="B17" s="2">
        <v>12</v>
      </c>
      <c r="C17" s="2"/>
      <c r="D17" s="3">
        <v>24000</v>
      </c>
      <c r="E17" s="3">
        <f t="shared" si="0"/>
        <v>288000</v>
      </c>
      <c r="F17" s="3">
        <f t="shared" si="4"/>
        <v>298948</v>
      </c>
      <c r="G17" s="2">
        <f t="shared" si="1"/>
        <v>8.0281520531998871E-2</v>
      </c>
      <c r="H17" s="3">
        <f t="shared" si="2"/>
        <v>288000</v>
      </c>
      <c r="I17" s="19">
        <v>150602</v>
      </c>
      <c r="J17" s="22">
        <f t="shared" si="3"/>
        <v>0.15936043346037901</v>
      </c>
    </row>
    <row r="18" spans="1:10" s="17" customFormat="1" ht="47.25" customHeight="1" x14ac:dyDescent="0.25">
      <c r="A18" s="21" t="s">
        <v>22</v>
      </c>
      <c r="B18" s="2">
        <v>12</v>
      </c>
      <c r="C18" s="2"/>
      <c r="D18" s="3">
        <v>3000</v>
      </c>
      <c r="E18" s="3">
        <f t="shared" ref="E18" si="9">B18*D18</f>
        <v>36000</v>
      </c>
      <c r="F18" s="3">
        <f t="shared" si="4"/>
        <v>298948</v>
      </c>
      <c r="G18" s="2">
        <f t="shared" ref="G18" si="10">E18/F18/B18</f>
        <v>1.0035190066499859E-2</v>
      </c>
      <c r="H18" s="3">
        <f t="shared" ref="H18" si="11">E18</f>
        <v>36000</v>
      </c>
      <c r="I18" s="19">
        <v>150602</v>
      </c>
      <c r="J18" s="22">
        <f>E18/I18/B18</f>
        <v>1.9920054182547376E-2</v>
      </c>
    </row>
    <row r="19" spans="1:10" ht="24" customHeight="1" x14ac:dyDescent="0.25">
      <c r="A19" s="21" t="s">
        <v>68</v>
      </c>
      <c r="B19" s="2">
        <v>12</v>
      </c>
      <c r="C19" s="2"/>
      <c r="D19" s="3">
        <v>0</v>
      </c>
      <c r="E19" s="3">
        <f t="shared" si="0"/>
        <v>0</v>
      </c>
      <c r="F19" s="3">
        <f t="shared" si="4"/>
        <v>298948</v>
      </c>
      <c r="G19" s="2">
        <f t="shared" si="1"/>
        <v>0</v>
      </c>
      <c r="H19" s="3">
        <f t="shared" si="2"/>
        <v>0</v>
      </c>
      <c r="I19" s="19">
        <v>150602</v>
      </c>
      <c r="J19" s="22">
        <f t="shared" si="3"/>
        <v>0</v>
      </c>
    </row>
    <row r="20" spans="1:10" ht="45.75" thickBot="1" x14ac:dyDescent="0.3">
      <c r="A20" s="23" t="s">
        <v>17</v>
      </c>
      <c r="B20" s="24">
        <v>12</v>
      </c>
      <c r="C20" s="24"/>
      <c r="D20" s="25">
        <v>5000</v>
      </c>
      <c r="E20" s="25">
        <f t="shared" si="0"/>
        <v>60000</v>
      </c>
      <c r="F20" s="25">
        <f>150602+148346</f>
        <v>298948</v>
      </c>
      <c r="G20" s="24">
        <f t="shared" si="1"/>
        <v>1.6725316777499766E-2</v>
      </c>
      <c r="H20" s="25">
        <f t="shared" si="2"/>
        <v>60000</v>
      </c>
      <c r="I20" s="19">
        <v>150602</v>
      </c>
      <c r="J20" s="26">
        <f t="shared" si="3"/>
        <v>3.3200090304245623E-2</v>
      </c>
    </row>
    <row r="21" spans="1:10" ht="30" x14ac:dyDescent="0.25">
      <c r="A21" s="11" t="s">
        <v>67</v>
      </c>
      <c r="B21" s="11">
        <v>12</v>
      </c>
      <c r="C21" s="12">
        <v>0.1</v>
      </c>
      <c r="D21" s="36">
        <f>E21/12</f>
        <v>41725</v>
      </c>
      <c r="E21" s="13">
        <f>E23*C21</f>
        <v>500700</v>
      </c>
      <c r="F21" s="14">
        <f>150602+148346</f>
        <v>298948</v>
      </c>
      <c r="G21" s="11">
        <f>E21/F21/B21</f>
        <v>0.13957276850823555</v>
      </c>
      <c r="H21" s="13">
        <f>E21</f>
        <v>500700</v>
      </c>
      <c r="I21" s="14">
        <v>150602</v>
      </c>
      <c r="J21" s="11">
        <f>E21/I21/B21</f>
        <v>0.27705475358892978</v>
      </c>
    </row>
    <row r="22" spans="1:10" ht="15.75" thickBot="1" x14ac:dyDescent="0.3">
      <c r="A22" s="2" t="s">
        <v>12</v>
      </c>
      <c r="B22" s="2">
        <v>12</v>
      </c>
      <c r="C22" s="15">
        <v>7.0000000000000007E-2</v>
      </c>
      <c r="D22" s="37">
        <f>E22/12</f>
        <v>32128.250000000004</v>
      </c>
      <c r="E22" s="16">
        <f>(E23+E21)*C22</f>
        <v>385539.00000000006</v>
      </c>
      <c r="F22" s="3">
        <f>150602+148346</f>
        <v>298948</v>
      </c>
      <c r="G22" s="2">
        <f>E22/F22/B22</f>
        <v>0.10747103175134139</v>
      </c>
      <c r="H22" s="16">
        <f>E22</f>
        <v>385539.00000000006</v>
      </c>
      <c r="I22" s="3">
        <v>150602</v>
      </c>
      <c r="J22" s="2">
        <f>E22/I22/B22</f>
        <v>0.21333216026347593</v>
      </c>
    </row>
    <row r="23" spans="1:10" ht="15.75" thickBot="1" x14ac:dyDescent="0.3">
      <c r="A23" s="5" t="s">
        <v>11</v>
      </c>
      <c r="B23" s="6">
        <v>12</v>
      </c>
      <c r="C23" s="7"/>
      <c r="D23" s="35">
        <f>SUM(D6:D20)</f>
        <v>417250</v>
      </c>
      <c r="E23" s="8">
        <f>SUM(E6:E20)</f>
        <v>5007000</v>
      </c>
      <c r="F23" s="9"/>
      <c r="G23" s="10">
        <f>SUM(G6:G20)</f>
        <v>1.3957276850823555</v>
      </c>
      <c r="H23" s="8">
        <f>H8+H21+H22</f>
        <v>3167739</v>
      </c>
      <c r="I23" s="8">
        <f>I20</f>
        <v>150602</v>
      </c>
      <c r="J23" s="45">
        <f>H23/I23/B23</f>
        <v>1.7528203476713458</v>
      </c>
    </row>
    <row r="26" spans="1:10" x14ac:dyDescent="0.25">
      <c r="A26" s="1" t="s">
        <v>66</v>
      </c>
      <c r="H26" s="1" t="s">
        <v>69</v>
      </c>
    </row>
  </sheetData>
  <mergeCells count="3">
    <mergeCell ref="K9:N9"/>
    <mergeCell ref="A2:J2"/>
    <mergeCell ref="A4:J4"/>
  </mergeCells>
  <pageMargins left="0.25" right="0.25" top="0.75" bottom="0.75" header="0.3" footer="0.3"/>
  <pageSetup paperSize="9" scale="87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K18" sqref="K18"/>
    </sheetView>
  </sheetViews>
  <sheetFormatPr defaultRowHeight="15" x14ac:dyDescent="0.25"/>
  <cols>
    <col min="1" max="1" width="14" customWidth="1"/>
    <col min="2" max="4" width="20.5703125" customWidth="1"/>
    <col min="5" max="5" width="7.85546875" customWidth="1"/>
    <col min="6" max="6" width="20.5703125" customWidth="1"/>
  </cols>
  <sheetData>
    <row r="1" spans="1:6" ht="31.5" customHeight="1" x14ac:dyDescent="0.25"/>
    <row r="2" spans="1:6" ht="33" customHeight="1" x14ac:dyDescent="0.25">
      <c r="A2" s="54"/>
      <c r="B2" s="54"/>
      <c r="C2" s="54"/>
      <c r="D2" s="54"/>
      <c r="E2" s="54"/>
      <c r="F2" s="54"/>
    </row>
    <row r="3" spans="1:6" ht="35.25" customHeight="1" x14ac:dyDescent="0.25">
      <c r="A3" s="40" t="s">
        <v>23</v>
      </c>
      <c r="B3" s="41" t="s">
        <v>24</v>
      </c>
      <c r="C3" s="41" t="s">
        <v>25</v>
      </c>
      <c r="D3" s="41" t="s">
        <v>26</v>
      </c>
      <c r="E3" s="42" t="s">
        <v>27</v>
      </c>
      <c r="F3" s="43">
        <v>30000</v>
      </c>
    </row>
    <row r="4" spans="1:6" ht="35.25" customHeight="1" x14ac:dyDescent="0.25">
      <c r="A4" s="40" t="s">
        <v>28</v>
      </c>
      <c r="B4" s="41" t="s">
        <v>29</v>
      </c>
      <c r="C4" s="41" t="s">
        <v>25</v>
      </c>
      <c r="D4" s="41" t="s">
        <v>30</v>
      </c>
      <c r="E4" s="42" t="s">
        <v>27</v>
      </c>
      <c r="F4" s="44">
        <v>350</v>
      </c>
    </row>
    <row r="5" spans="1:6" ht="35.25" customHeight="1" x14ac:dyDescent="0.25">
      <c r="A5" s="40" t="s">
        <v>28</v>
      </c>
      <c r="B5" s="41" t="s">
        <v>31</v>
      </c>
      <c r="C5" s="41" t="s">
        <v>25</v>
      </c>
      <c r="D5" s="41" t="s">
        <v>32</v>
      </c>
      <c r="E5" s="42" t="s">
        <v>27</v>
      </c>
      <c r="F5" s="43">
        <v>87600</v>
      </c>
    </row>
    <row r="6" spans="1:6" ht="35.25" customHeight="1" x14ac:dyDescent="0.25">
      <c r="A6" s="40" t="s">
        <v>28</v>
      </c>
      <c r="B6" s="41" t="s">
        <v>31</v>
      </c>
      <c r="C6" s="41" t="s">
        <v>25</v>
      </c>
      <c r="D6" s="41" t="s">
        <v>33</v>
      </c>
      <c r="E6" s="42" t="s">
        <v>27</v>
      </c>
      <c r="F6" s="43">
        <v>24420</v>
      </c>
    </row>
    <row r="7" spans="1:6" ht="35.25" customHeight="1" x14ac:dyDescent="0.25">
      <c r="A7" s="40" t="s">
        <v>28</v>
      </c>
      <c r="B7" s="41" t="s">
        <v>31</v>
      </c>
      <c r="C7" s="41" t="s">
        <v>25</v>
      </c>
      <c r="D7" s="41" t="s">
        <v>34</v>
      </c>
      <c r="E7" s="42" t="s">
        <v>27</v>
      </c>
      <c r="F7" s="43">
        <v>28776</v>
      </c>
    </row>
    <row r="8" spans="1:6" ht="35.25" customHeight="1" x14ac:dyDescent="0.25">
      <c r="A8" s="40" t="s">
        <v>35</v>
      </c>
      <c r="B8" s="41" t="s">
        <v>36</v>
      </c>
      <c r="C8" s="41" t="s">
        <v>25</v>
      </c>
      <c r="D8" s="41" t="s">
        <v>37</v>
      </c>
      <c r="E8" s="42" t="s">
        <v>27</v>
      </c>
      <c r="F8" s="43">
        <v>213240</v>
      </c>
    </row>
    <row r="9" spans="1:6" ht="35.25" customHeight="1" x14ac:dyDescent="0.25">
      <c r="A9" s="40" t="s">
        <v>38</v>
      </c>
      <c r="B9" s="41" t="s">
        <v>39</v>
      </c>
      <c r="C9" s="41" t="s">
        <v>25</v>
      </c>
      <c r="D9" s="41" t="s">
        <v>40</v>
      </c>
      <c r="E9" s="42" t="s">
        <v>27</v>
      </c>
      <c r="F9" s="43">
        <v>151800</v>
      </c>
    </row>
    <row r="10" spans="1:6" ht="35.25" customHeight="1" x14ac:dyDescent="0.25">
      <c r="A10" s="40" t="s">
        <v>41</v>
      </c>
      <c r="B10" s="41" t="s">
        <v>42</v>
      </c>
      <c r="C10" s="41" t="s">
        <v>25</v>
      </c>
      <c r="D10" s="41" t="s">
        <v>43</v>
      </c>
      <c r="E10" s="42" t="s">
        <v>27</v>
      </c>
      <c r="F10" s="43">
        <v>2500</v>
      </c>
    </row>
    <row r="11" spans="1:6" ht="35.25" customHeight="1" x14ac:dyDescent="0.25">
      <c r="A11" s="40" t="s">
        <v>44</v>
      </c>
      <c r="B11" s="41" t="s">
        <v>45</v>
      </c>
      <c r="C11" s="41" t="s">
        <v>25</v>
      </c>
      <c r="D11" s="41" t="s">
        <v>46</v>
      </c>
      <c r="E11" s="42" t="s">
        <v>27</v>
      </c>
      <c r="F11" s="43">
        <v>35000</v>
      </c>
    </row>
    <row r="12" spans="1:6" ht="35.25" customHeight="1" x14ac:dyDescent="0.25">
      <c r="A12" s="40" t="s">
        <v>47</v>
      </c>
      <c r="B12" s="41" t="s">
        <v>48</v>
      </c>
      <c r="C12" s="41" t="s">
        <v>25</v>
      </c>
      <c r="D12" s="41" t="s">
        <v>49</v>
      </c>
      <c r="E12" s="42" t="s">
        <v>27</v>
      </c>
      <c r="F12" s="43">
        <v>12172</v>
      </c>
    </row>
    <row r="13" spans="1:6" ht="35.25" customHeight="1" x14ac:dyDescent="0.25">
      <c r="A13" s="40" t="s">
        <v>50</v>
      </c>
      <c r="B13" s="41" t="s">
        <v>51</v>
      </c>
      <c r="C13" s="41" t="s">
        <v>25</v>
      </c>
      <c r="D13" s="41" t="s">
        <v>52</v>
      </c>
      <c r="E13" s="42" t="s">
        <v>27</v>
      </c>
      <c r="F13" s="43">
        <v>115140</v>
      </c>
    </row>
    <row r="14" spans="1:6" ht="35.25" customHeight="1" x14ac:dyDescent="0.25">
      <c r="A14" s="40" t="s">
        <v>53</v>
      </c>
      <c r="B14" s="41" t="s">
        <v>54</v>
      </c>
      <c r="C14" s="41" t="s">
        <v>25</v>
      </c>
      <c r="D14" s="41" t="s">
        <v>55</v>
      </c>
      <c r="E14" s="42" t="s">
        <v>27</v>
      </c>
      <c r="F14" s="43">
        <v>31000</v>
      </c>
    </row>
    <row r="15" spans="1:6" ht="35.25" customHeight="1" x14ac:dyDescent="0.25">
      <c r="A15" s="52" t="s">
        <v>56</v>
      </c>
      <c r="B15" s="52"/>
      <c r="C15" s="52"/>
      <c r="D15" s="52"/>
      <c r="E15" s="55">
        <v>731998</v>
      </c>
      <c r="F15" s="55"/>
    </row>
    <row r="16" spans="1:6" ht="35.25" customHeight="1" x14ac:dyDescent="0.25">
      <c r="A16" s="52" t="s">
        <v>58</v>
      </c>
      <c r="B16" s="52"/>
      <c r="C16" s="52"/>
      <c r="D16" s="52"/>
      <c r="E16" s="55">
        <v>168267</v>
      </c>
      <c r="F16" s="55"/>
    </row>
    <row r="17" spans="1:6" ht="35.25" customHeight="1" x14ac:dyDescent="0.25">
      <c r="A17" s="52" t="s">
        <v>60</v>
      </c>
      <c r="B17" s="52"/>
      <c r="C17" s="52"/>
      <c r="D17" s="52"/>
      <c r="E17" s="53">
        <f>E15+E16</f>
        <v>900265</v>
      </c>
      <c r="F17" s="53"/>
    </row>
    <row r="18" spans="1:6" ht="36.75" customHeight="1" x14ac:dyDescent="0.25">
      <c r="A18" s="52" t="s">
        <v>57</v>
      </c>
      <c r="B18" s="52"/>
      <c r="C18" s="52"/>
      <c r="D18" s="52"/>
      <c r="E18" s="55">
        <v>729000</v>
      </c>
      <c r="F18" s="55"/>
    </row>
    <row r="19" spans="1:6" ht="35.25" customHeight="1" x14ac:dyDescent="0.25">
      <c r="A19" s="52" t="s">
        <v>59</v>
      </c>
      <c r="B19" s="52"/>
      <c r="C19" s="52"/>
      <c r="D19" s="52"/>
      <c r="E19" s="53">
        <f>E17-E18</f>
        <v>171265</v>
      </c>
      <c r="F19" s="53"/>
    </row>
    <row r="20" spans="1:6" x14ac:dyDescent="0.25">
      <c r="A20" s="39"/>
      <c r="B20" s="39"/>
      <c r="C20" s="39"/>
      <c r="D20" s="39"/>
      <c r="E20" s="39"/>
      <c r="F20" s="39"/>
    </row>
    <row r="21" spans="1:6" x14ac:dyDescent="0.25">
      <c r="A21" s="39"/>
      <c r="B21" s="39"/>
      <c r="C21" s="39"/>
      <c r="D21" s="39"/>
      <c r="E21" s="39"/>
      <c r="F21" s="39"/>
    </row>
    <row r="22" spans="1:6" x14ac:dyDescent="0.25">
      <c r="A22" s="39"/>
      <c r="B22" s="39"/>
      <c r="C22" s="39"/>
      <c r="D22" s="39"/>
      <c r="E22" s="39"/>
      <c r="F22" s="39"/>
    </row>
    <row r="23" spans="1:6" x14ac:dyDescent="0.25">
      <c r="A23" s="39"/>
      <c r="B23" s="39"/>
      <c r="C23" s="39"/>
      <c r="D23" s="39"/>
      <c r="E23" s="39"/>
      <c r="F23" s="39"/>
    </row>
    <row r="24" spans="1:6" x14ac:dyDescent="0.25">
      <c r="A24" s="39"/>
      <c r="B24" s="39"/>
      <c r="C24" s="39"/>
      <c r="D24" s="39"/>
      <c r="E24" s="39"/>
      <c r="F24" s="39"/>
    </row>
    <row r="25" spans="1:6" x14ac:dyDescent="0.25">
      <c r="A25" s="39"/>
      <c r="B25" s="39"/>
      <c r="C25" s="39"/>
      <c r="D25" s="39"/>
      <c r="E25" s="39"/>
      <c r="F25" s="39"/>
    </row>
    <row r="26" spans="1:6" x14ac:dyDescent="0.25">
      <c r="A26" s="39"/>
      <c r="B26" s="39"/>
      <c r="C26" s="39"/>
      <c r="D26" s="39"/>
      <c r="E26" s="39"/>
      <c r="F26" s="39"/>
    </row>
    <row r="27" spans="1:6" x14ac:dyDescent="0.25">
      <c r="A27" s="39"/>
      <c r="B27" s="39"/>
      <c r="C27" s="39"/>
      <c r="D27" s="39"/>
      <c r="E27" s="39"/>
      <c r="F27" s="39"/>
    </row>
    <row r="28" spans="1:6" x14ac:dyDescent="0.25">
      <c r="A28" s="39"/>
      <c r="B28" s="39"/>
      <c r="C28" s="39"/>
      <c r="D28" s="39"/>
      <c r="E28" s="39"/>
      <c r="F28" s="39"/>
    </row>
    <row r="29" spans="1:6" x14ac:dyDescent="0.25">
      <c r="A29" s="39"/>
      <c r="B29" s="39"/>
      <c r="C29" s="39"/>
      <c r="D29" s="39"/>
      <c r="E29" s="39"/>
      <c r="F29" s="39"/>
    </row>
    <row r="30" spans="1:6" x14ac:dyDescent="0.25">
      <c r="A30" s="39"/>
      <c r="B30" s="39"/>
      <c r="C30" s="39"/>
      <c r="D30" s="39"/>
      <c r="E30" s="39"/>
      <c r="F30" s="39"/>
    </row>
    <row r="31" spans="1:6" x14ac:dyDescent="0.25">
      <c r="A31" s="39"/>
      <c r="B31" s="39"/>
      <c r="C31" s="39"/>
      <c r="D31" s="39"/>
      <c r="E31" s="39"/>
      <c r="F31" s="39"/>
    </row>
    <row r="32" spans="1:6" x14ac:dyDescent="0.25">
      <c r="A32" s="39"/>
      <c r="B32" s="39"/>
      <c r="C32" s="39"/>
      <c r="D32" s="39"/>
      <c r="E32" s="39"/>
      <c r="F32" s="39"/>
    </row>
    <row r="33" spans="1:6" x14ac:dyDescent="0.25">
      <c r="A33" s="39"/>
      <c r="B33" s="39"/>
      <c r="C33" s="39"/>
      <c r="D33" s="39"/>
      <c r="E33" s="39"/>
      <c r="F33" s="39"/>
    </row>
    <row r="34" spans="1:6" x14ac:dyDescent="0.25">
      <c r="A34" s="39"/>
      <c r="B34" s="39"/>
      <c r="C34" s="39"/>
      <c r="D34" s="39"/>
      <c r="E34" s="39"/>
      <c r="F34" s="39"/>
    </row>
  </sheetData>
  <mergeCells count="11">
    <mergeCell ref="A19:D19"/>
    <mergeCell ref="E19:F19"/>
    <mergeCell ref="A2:F2"/>
    <mergeCell ref="A15:D15"/>
    <mergeCell ref="E15:F15"/>
    <mergeCell ref="A18:D18"/>
    <mergeCell ref="E18:F18"/>
    <mergeCell ref="A16:D16"/>
    <mergeCell ref="E16:F16"/>
    <mergeCell ref="A17:D17"/>
    <mergeCell ref="E17:F1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смета</vt:lpstr>
      <vt:lpstr>пирс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2022-06-20T04:14:44Z</dcterms:modified>
</cp:coreProperties>
</file>